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DU TOAN 2024\"/>
    </mc:Choice>
  </mc:AlternateContent>
  <bookViews>
    <workbookView xWindow="0" yWindow="0" windowWidth="20490" windowHeight="6375" activeTab="1"/>
  </bookViews>
  <sheets>
    <sheet name="THU" sheetId="1" r:id="rId1"/>
    <sheet name="CHI"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7" i="2" l="1"/>
  <c r="C40" i="2"/>
  <c r="C37" i="2" s="1"/>
  <c r="C36" i="2" s="1"/>
  <c r="C14" i="2" s="1"/>
  <c r="C7" i="2" s="1"/>
  <c r="C80" i="2"/>
  <c r="C74" i="2"/>
  <c r="C72" i="2"/>
  <c r="C59" i="2"/>
  <c r="C32" i="2"/>
  <c r="C22" i="2"/>
  <c r="C63" i="2"/>
  <c r="E40" i="2" l="1"/>
  <c r="E52" i="2"/>
  <c r="E53" i="2"/>
  <c r="E51" i="2"/>
  <c r="E50" i="2"/>
  <c r="E49" i="2"/>
  <c r="D63" i="2" l="1"/>
  <c r="D81" i="2"/>
  <c r="E78" i="2"/>
  <c r="D73" i="2"/>
  <c r="D68" i="2"/>
  <c r="C65" i="2"/>
  <c r="D64" i="2"/>
  <c r="D40" i="2"/>
  <c r="E59" i="2" l="1"/>
  <c r="E62" i="2"/>
  <c r="E61" i="2"/>
  <c r="E60" i="2"/>
  <c r="D39" i="2"/>
  <c r="E39" i="2" s="1"/>
  <c r="C35" i="2"/>
  <c r="C34" i="2" s="1"/>
  <c r="D33" i="2"/>
  <c r="E33" i="2" s="1"/>
  <c r="D30" i="2"/>
  <c r="E30" i="2" s="1"/>
  <c r="D27" i="2"/>
  <c r="E27" i="2" s="1"/>
  <c r="D23" i="2"/>
  <c r="E23" i="2" s="1"/>
  <c r="C25" i="2"/>
  <c r="C24" i="2" s="1"/>
  <c r="E24" i="2" s="1"/>
  <c r="E21" i="2"/>
  <c r="C20" i="2"/>
  <c r="E20" i="2" s="1"/>
  <c r="D19" i="2"/>
  <c r="E19" i="2" s="1"/>
  <c r="D16" i="2"/>
  <c r="D15" i="2" s="1"/>
  <c r="C9" i="2"/>
  <c r="C13" i="2"/>
  <c r="C11" i="2" s="1"/>
  <c r="C10" i="2"/>
  <c r="C26" i="1"/>
  <c r="D10" i="1"/>
  <c r="D9" i="1" s="1"/>
  <c r="C13" i="1"/>
  <c r="C16" i="1"/>
  <c r="C14" i="1" s="1"/>
  <c r="C18" i="1"/>
  <c r="C20" i="1"/>
  <c r="C27" i="1"/>
  <c r="C25" i="1"/>
  <c r="E84" i="2"/>
  <c r="E83" i="2"/>
  <c r="E82" i="2"/>
  <c r="E81" i="2"/>
  <c r="E79" i="2"/>
  <c r="E77" i="2"/>
  <c r="E76" i="2"/>
  <c r="E75" i="2"/>
  <c r="E74" i="2"/>
  <c r="D72" i="2"/>
  <c r="E71" i="2"/>
  <c r="E70" i="2"/>
  <c r="E68" i="2"/>
  <c r="D67" i="2"/>
  <c r="E66" i="2"/>
  <c r="E64" i="2"/>
  <c r="E58" i="2"/>
  <c r="E57" i="2"/>
  <c r="E56" i="2"/>
  <c r="E55" i="2"/>
  <c r="E54" i="2"/>
  <c r="E48" i="2"/>
  <c r="E47" i="2"/>
  <c r="E46" i="2"/>
  <c r="E45" i="2"/>
  <c r="E44" i="2"/>
  <c r="E43" i="2"/>
  <c r="E42" i="2"/>
  <c r="E38" i="2"/>
  <c r="E31" i="2"/>
  <c r="C29" i="2"/>
  <c r="E28" i="2"/>
  <c r="C26" i="2"/>
  <c r="E17" i="2"/>
  <c r="C15" i="2"/>
  <c r="D24" i="1"/>
  <c r="D17" i="1"/>
  <c r="E72" i="2" l="1"/>
  <c r="D32" i="2"/>
  <c r="E32" i="2" s="1"/>
  <c r="E67" i="2"/>
  <c r="D26" i="2"/>
  <c r="E26" i="2" s="1"/>
  <c r="D22" i="2"/>
  <c r="E22" i="2" s="1"/>
  <c r="E34" i="2"/>
  <c r="C18" i="2"/>
  <c r="D18" i="2"/>
  <c r="C10" i="1"/>
  <c r="C17" i="1"/>
  <c r="C24" i="1"/>
  <c r="D8" i="1"/>
  <c r="E15" i="2"/>
  <c r="E16" i="2"/>
  <c r="D29" i="2"/>
  <c r="E29" i="2" s="1"/>
  <c r="E37" i="2"/>
  <c r="E73" i="2"/>
  <c r="E65" i="2"/>
  <c r="E63" i="2" s="1"/>
  <c r="E69" i="2"/>
  <c r="D80" i="2"/>
  <c r="E80" i="2" s="1"/>
  <c r="D36" i="2" l="1"/>
  <c r="D14" i="2" s="1"/>
  <c r="D7" i="2" s="1"/>
  <c r="E18" i="2"/>
  <c r="C9" i="1"/>
  <c r="C8" i="1"/>
  <c r="E36" i="2" l="1"/>
  <c r="E14" i="2" s="1"/>
  <c r="E7" i="2"/>
  <c r="E12" i="2" l="1"/>
  <c r="E11" i="2" s="1"/>
</calcChain>
</file>

<file path=xl/sharedStrings.xml><?xml version="1.0" encoding="utf-8"?>
<sst xmlns="http://schemas.openxmlformats.org/spreadsheetml/2006/main" count="198" uniqueCount="125">
  <si>
    <t xml:space="preserve">    ỦY BAN NHÂN DÂN </t>
  </si>
  <si>
    <t>PHƯỜNG ĐIỆN DƯƠNG</t>
  </si>
  <si>
    <t>ĐVT: 1000đồng</t>
  </si>
  <si>
    <t>STT</t>
  </si>
  <si>
    <t>NỘI DUNG</t>
  </si>
  <si>
    <t>DỰ TOÁN</t>
  </si>
  <si>
    <t>GHI CHÚ</t>
  </si>
  <si>
    <t>Thị xã giao</t>
  </si>
  <si>
    <t>HĐND phân bổ</t>
  </si>
  <si>
    <t>I</t>
  </si>
  <si>
    <t>Thu nội địa  ( 1+2 )</t>
  </si>
  <si>
    <t>Các khoản thu được hưởng 100%</t>
  </si>
  <si>
    <t>*</t>
  </si>
  <si>
    <t>Phí môn bài</t>
  </si>
  <si>
    <t>Thu phí, lệ phí hành chính</t>
  </si>
  <si>
    <t>Thuế sử dụng đất phi nông nghiệp</t>
  </si>
  <si>
    <t>Thu hoa lợi công sản và thu khác</t>
  </si>
  <si>
    <t>* Thu hoa lợi công sản</t>
  </si>
  <si>
    <t>* Thu khác</t>
  </si>
  <si>
    <t>Các khoản thu hưởng theo tỷ lệ % từ nguồn điều tiết cấp trên</t>
  </si>
  <si>
    <t>Thuế giá trị gia tăng, tiêu thụ đặt biệt thu từ hộ cá thể kinh doanh (ngân sách xã được hưởng 52%)</t>
  </si>
  <si>
    <t>Thuế tiêu thụ đặc biệt thu từ hộ cá thể kinh doanh (43%)</t>
  </si>
  <si>
    <t>Thuế thu nhập cá nhân</t>
  </si>
  <si>
    <t>Thuế tài nguyên</t>
  </si>
  <si>
    <t>II</t>
  </si>
  <si>
    <t>Thu chuyển nguồn, kết dư ngân sách</t>
  </si>
  <si>
    <t>Chuyển nguồn thu kết dư năm trước chuyển sang để đầu tư XDCB, các mục tiêu thường xuyên</t>
  </si>
  <si>
    <t>III</t>
  </si>
  <si>
    <t>Thu bổ sung cân đối từ ngân sách cấp trên</t>
  </si>
  <si>
    <t>Bổ sung cân đối</t>
  </si>
  <si>
    <t>Bổ sung mục tiêu</t>
  </si>
  <si>
    <t xml:space="preserve">                                                   TM. HỘI ĐỒNG NHÂN DÂN                    TM. ỦY BAN NHÂN DÂN </t>
  </si>
  <si>
    <t xml:space="preserve">                   Kế toán                              CHỦ TỊCH                                                  CHỦ TỊCH</t>
  </si>
  <si>
    <t xml:space="preserve">          Huỳnh Thị Tú Sen                   Nguyễn Ngọc Duyên                                Nguyễn Văn Tuấn</t>
  </si>
  <si>
    <t xml:space="preserve">    ỦY BAN NHÂN DÂN</t>
  </si>
  <si>
    <t>DT THỊ XÃ GIAO</t>
  </si>
  <si>
    <t>DT HĐND PHƯỜNG PHÊ DUYỆT</t>
  </si>
  <si>
    <t>TỔNG CHI CÂN ĐỐI NGÂN SÁCH</t>
  </si>
  <si>
    <t>-</t>
  </si>
  <si>
    <t>Định mức</t>
  </si>
  <si>
    <t xml:space="preserve">I </t>
  </si>
  <si>
    <t>CHI ĐẦU TU PHÁT TRIỂN</t>
  </si>
  <si>
    <t>Kinh phí đầu tư hạ tầng đô thị tại phường</t>
  </si>
  <si>
    <t>CHI THƯỜNG XUYÊN</t>
  </si>
  <si>
    <t>Sự nghiệp giáo dục</t>
  </si>
  <si>
    <t>1.1</t>
  </si>
  <si>
    <t>1.2</t>
  </si>
  <si>
    <t>Sự nghiệp y tế</t>
  </si>
  <si>
    <t>2.1</t>
  </si>
  <si>
    <t>2.2</t>
  </si>
  <si>
    <t>KP hỗ trợ cho cộng tác viên dân số, gia đình, trẻ em và nhân viên y tế thôn theo NQ số 12/2022/NQ-HĐND</t>
  </si>
  <si>
    <t>Sự nghiệp VHTT</t>
  </si>
  <si>
    <t>3.1</t>
  </si>
  <si>
    <t>3.2</t>
  </si>
  <si>
    <t>Hỗ trợ sửa chữa CSVC, mua sắm và kinh phí hoạt động thường xuyên NVH thôn, khối phố NQ 30/2022-NQ-HĐND tỉnh</t>
  </si>
  <si>
    <t>Sự nghiệp thể dục thể thao</t>
  </si>
  <si>
    <t>4.1</t>
  </si>
  <si>
    <t>4.2</t>
  </si>
  <si>
    <t>Sự nghiệp phát thanh truyền hình</t>
  </si>
  <si>
    <t>5.1</t>
  </si>
  <si>
    <t>5.2</t>
  </si>
  <si>
    <t>Chi đảm bảo xã hội</t>
  </si>
  <si>
    <t>6.1</t>
  </si>
  <si>
    <t>6.2</t>
  </si>
  <si>
    <t>_ KP trợ cấp hàng tháng cho cán bộ xã nghĩ việc theo NĐ 44/2019/NĐ-CP hưu 79</t>
  </si>
  <si>
    <t>Quản lý hành chính</t>
  </si>
  <si>
    <t>7.1</t>
  </si>
  <si>
    <t xml:space="preserve">- </t>
  </si>
  <si>
    <t xml:space="preserve">Lương và các khoản theo lương của cả hệ thống chính trị, các phụ cấp khác theo lương (HĐND, HĐT ….), hoạt động định mức tính theo đầu người cán bộ CC và KCT  </t>
  </si>
  <si>
    <t>Hỗ trợ hoạt động của các Tổ chức chính trị xã hội nghề nghiệp…. gắn liền với nhiệm vụ của Nhà nước</t>
  </si>
  <si>
    <t>Hoạt động Đảng, UBND, HĐND, MTTQVN và các đoàn thể</t>
  </si>
  <si>
    <t>+</t>
  </si>
  <si>
    <t>Kinh phí hoạt động Đảng bộ</t>
  </si>
  <si>
    <t>Kinh phí hoạt động HĐND</t>
  </si>
  <si>
    <t>Kinh phí hoạt động MTTQVN</t>
  </si>
  <si>
    <t>Kinh phí hoạt động hội cựu chiến binh</t>
  </si>
  <si>
    <t>Kinh phí hoạt động hội LHPN</t>
  </si>
  <si>
    <t>Kinh phí hoạt động hội Nông dân</t>
  </si>
  <si>
    <t xml:space="preserve">Chi dân số </t>
  </si>
  <si>
    <t xml:space="preserve">KP đảm bảo các cuộc vận động UBMTTQVN </t>
  </si>
  <si>
    <t>Chi hoạt động khối phố</t>
  </si>
  <si>
    <t>Hỗ trợ ban công công tác mặ trận khu dân cư</t>
  </si>
  <si>
    <r>
      <t xml:space="preserve">Kinh phí mua sắm sữa chữa </t>
    </r>
    <r>
      <rPr>
        <i/>
        <sz val="12"/>
        <color theme="1"/>
        <rFont val="Times New Roman"/>
        <family val="1"/>
      </rPr>
      <t>(Mua sắm sửa chữa TS 300tr và mua sắm trang thiết bị vận hành công nghệ thông tin)</t>
    </r>
  </si>
  <si>
    <t>7.2</t>
  </si>
  <si>
    <t>Sự nghiệp An ninh</t>
  </si>
  <si>
    <t>8.1</t>
  </si>
  <si>
    <t>8.2</t>
  </si>
  <si>
    <t xml:space="preserve">Bổ sung mục tiêu </t>
  </si>
  <si>
    <t>Sự nghiệp Quốc phòng</t>
  </si>
  <si>
    <t>9.1</t>
  </si>
  <si>
    <t>9.2</t>
  </si>
  <si>
    <t>Kinh phí huấn luyện dân quân tự vệ , PC đặc thù QP, PC trách nhiệm cán bộ quản lý</t>
  </si>
  <si>
    <t>Sự nghiệp kinh tế</t>
  </si>
  <si>
    <t>10.1</t>
  </si>
  <si>
    <t>10.2</t>
  </si>
  <si>
    <t>KP hỗ trợ thực hiện lễ hội cầu ngư</t>
  </si>
  <si>
    <t>Hỗ trợ SCVC, mua săm NVH thôn khối phối NQ 30/2022-NQ-HDND tỉnh (thị xã đối ứng)</t>
  </si>
  <si>
    <t>Hỗ trợ đề án thu gom chất thải rắn theo NQ07/2022/NQ-HĐND thị xã</t>
  </si>
  <si>
    <t>Sự nghiệp môi trường</t>
  </si>
  <si>
    <t>11.1</t>
  </si>
  <si>
    <t>11.2</t>
  </si>
  <si>
    <t>Chi khác</t>
  </si>
  <si>
    <t>DỰ PHÒNG</t>
  </si>
  <si>
    <t>DỰ TOÁN THU NGÂN SÁCH NĂM 2025 - PHƯỜNG ĐIỆN DƯƠNG</t>
  </si>
  <si>
    <t>BÔr sung cân đối theo định mức</t>
  </si>
  <si>
    <t>TỔNG THU NGÂN SÁCH ĐỊA PHƯƠNG</t>
  </si>
  <si>
    <t>TIẾT KIỆM 20% CHI TX</t>
  </si>
  <si>
    <t>DỰ TOÁN CHI NGÂN SÁCH NĂM 2025 - PHƯỜNG ĐIỆN DƯƠNG</t>
  </si>
  <si>
    <t xml:space="preserve">Bổ sung mục tiêu đầu tư </t>
  </si>
  <si>
    <t>Nghĩa trang liệt sĩ phường Điện Dương</t>
  </si>
  <si>
    <t>Kinh phí thực hiện CCTL (2.340.000đ)</t>
  </si>
  <si>
    <t>Kinh phí phụ cấp đối với người hoạt động không chuyên trách ở thôn, khối phố theo NQ 12/2023/NQ-HĐND tỉnh</t>
  </si>
  <si>
    <t>Bổ sung để đảm bảo hoạt động</t>
  </si>
  <si>
    <t>20% tiết kiệm chi thường xuyên</t>
  </si>
  <si>
    <t>Chính sách đối với lực lượng tham gia bảo vệ ANTT cơ sở theo Nghị quyết 14/2024/NQ-HĐND tỉnh</t>
  </si>
  <si>
    <t xml:space="preserve">Chế độ cho LLDQ thường trực tại các xã trọng điểm về Quốc phòng </t>
  </si>
  <si>
    <t>KP hoạt động đảm bảo trật tự xây dựng đô thị</t>
  </si>
  <si>
    <t>Kinh phí bổ sung thêm để thực hiện NQ 14/2024/NQ-HĐND tỉnh cho chi lực lượng cơ sở ANTT</t>
  </si>
  <si>
    <t>ĐVT:  1.000đồng</t>
  </si>
  <si>
    <t>Kinh phí hoạt động hội liên hiệp thanh niên</t>
  </si>
  <si>
    <t xml:space="preserve">Kinh phí hoạt động đoàn thanh niên CSHCM </t>
  </si>
  <si>
    <t xml:space="preserve">Kinh phí hoạt động hè </t>
  </si>
  <si>
    <t>Các ngành chi chung (Ban Tài chinh, Địa chính - Xây dựng -Kế hoạch, Tư pháp-Hộ tịch, Văn phòng thống kê- nội vụ, khen thưởng, phòng cháy chữa cháy,  …...)</t>
  </si>
  <si>
    <t>Kinh phí hỗ trợ quỹ hội nông dân cấp trên</t>
  </si>
  <si>
    <t>Kinh phí Đại hội thể dục thể thao thị xã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</si>
</sst>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7" x14ac:knownFonts="1">
    <font>
      <sz val="12"/>
      <color theme="1"/>
      <name val="Times New Roman"/>
      <family val="2"/>
    </font>
    <font>
      <sz val="12"/>
      <color theme="1"/>
      <name val="Times New Roman"/>
      <family val="2"/>
    </font>
    <font>
      <sz val="12"/>
      <color rgb="FFFF0000"/>
      <name val="Times New Roman"/>
      <family val="2"/>
    </font>
    <font>
      <b/>
      <sz val="12"/>
      <color theme="1"/>
      <name val="Times New Roman"/>
      <family val="1"/>
    </font>
    <font>
      <i/>
      <sz val="12"/>
      <color theme="1"/>
      <name val="Times New Roman"/>
      <family val="1"/>
    </font>
    <font>
      <sz val="12"/>
      <color theme="1"/>
      <name val="Times New Roman"/>
      <family val="1"/>
    </font>
    <font>
      <b/>
      <sz val="14"/>
      <color theme="1"/>
      <name val="Times New Roman"/>
      <family val="1"/>
    </font>
    <font>
      <b/>
      <sz val="13"/>
      <name val="Times New Roman"/>
      <family val="1"/>
    </font>
    <font>
      <b/>
      <sz val="13"/>
      <color theme="1"/>
      <name val="Times New Roman"/>
      <family val="1"/>
    </font>
    <font>
      <sz val="13"/>
      <color theme="1"/>
      <name val="Times New Roman"/>
      <family val="1"/>
    </font>
    <font>
      <i/>
      <sz val="13"/>
      <color theme="1"/>
      <name val="Times New Roman"/>
      <family val="1"/>
    </font>
    <font>
      <b/>
      <sz val="13"/>
      <color indexed="8"/>
      <name val="Times New Roman"/>
      <family val="1"/>
    </font>
    <font>
      <sz val="13"/>
      <name val="Times New Roman"/>
      <family val="1"/>
    </font>
    <font>
      <sz val="13"/>
      <color indexed="8"/>
      <name val="Times New Roman"/>
      <family val="1"/>
    </font>
    <font>
      <b/>
      <sz val="12"/>
      <name val="Times New Roman"/>
      <family val="1"/>
    </font>
    <font>
      <sz val="12"/>
      <name val="Times New Roman"/>
      <family val="1"/>
    </font>
    <font>
      <sz val="12"/>
      <name val="Times New Roman"/>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0">
    <xf numFmtId="0" fontId="0" fillId="0" borderId="0" xfId="0"/>
    <xf numFmtId="0" fontId="3" fillId="0" borderId="0" xfId="0" applyFont="1"/>
    <xf numFmtId="0" fontId="5" fillId="0" borderId="0" xfId="0" applyFont="1"/>
    <xf numFmtId="0" fontId="3" fillId="0" borderId="2" xfId="0" applyFont="1" applyBorder="1"/>
    <xf numFmtId="0" fontId="3" fillId="0" borderId="3" xfId="0" applyFont="1" applyBorder="1" applyAlignment="1">
      <alignment horizontal="center"/>
    </xf>
    <xf numFmtId="0" fontId="3" fillId="0" borderId="7" xfId="0" applyFont="1" applyBorder="1"/>
    <xf numFmtId="0" fontId="3" fillId="0" borderId="8" xfId="0" applyFont="1" applyBorder="1"/>
    <xf numFmtId="0" fontId="3" fillId="0" borderId="9" xfId="0" applyFont="1" applyBorder="1" applyAlignment="1">
      <alignment horizontal="center"/>
    </xf>
    <xf numFmtId="164" fontId="6" fillId="2" borderId="9" xfId="0" applyNumberFormat="1" applyFont="1" applyFill="1" applyBorder="1" applyAlignment="1">
      <alignment horizontal="center"/>
    </xf>
    <xf numFmtId="0" fontId="3" fillId="0" borderId="10" xfId="0" applyFont="1" applyBorder="1" applyAlignment="1">
      <alignment horizontal="center"/>
    </xf>
    <xf numFmtId="0" fontId="3" fillId="0" borderId="9" xfId="0" applyFont="1" applyBorder="1"/>
    <xf numFmtId="164" fontId="7" fillId="0" borderId="9" xfId="1" applyNumberFormat="1" applyFont="1" applyBorder="1" applyAlignment="1">
      <alignment horizontal="right" vertical="center"/>
    </xf>
    <xf numFmtId="164" fontId="8" fillId="0" borderId="9" xfId="1" applyNumberFormat="1" applyFont="1" applyBorder="1" applyAlignment="1">
      <alignment horizontal="right" vertical="center"/>
    </xf>
    <xf numFmtId="0" fontId="5" fillId="0" borderId="9" xfId="0" applyFont="1" applyBorder="1" applyAlignment="1">
      <alignment horizontal="center"/>
    </xf>
    <xf numFmtId="0" fontId="5" fillId="0" borderId="9" xfId="0" applyFont="1" applyBorder="1"/>
    <xf numFmtId="164" fontId="9" fillId="0" borderId="9" xfId="1" applyNumberFormat="1" applyFont="1" applyBorder="1" applyAlignment="1">
      <alignment horizontal="right" vertical="center"/>
    </xf>
    <xf numFmtId="0" fontId="4" fillId="0" borderId="9" xfId="0" applyFont="1" applyBorder="1"/>
    <xf numFmtId="164" fontId="10" fillId="0" borderId="9" xfId="1" applyNumberFormat="1" applyFont="1" applyBorder="1" applyAlignment="1">
      <alignment horizontal="right" vertical="center"/>
    </xf>
    <xf numFmtId="0" fontId="4" fillId="0" borderId="0" xfId="0" applyFont="1"/>
    <xf numFmtId="0" fontId="3" fillId="0" borderId="9" xfId="0" applyFont="1" applyBorder="1" applyAlignment="1">
      <alignment horizontal="left" vertical="center" wrapText="1"/>
    </xf>
    <xf numFmtId="164" fontId="11" fillId="0" borderId="9" xfId="1" applyNumberFormat="1" applyFont="1" applyBorder="1" applyAlignment="1">
      <alignment horizontal="right" vertical="center"/>
    </xf>
    <xf numFmtId="0" fontId="5" fillId="0" borderId="9" xfId="0" applyFont="1" applyBorder="1" applyAlignment="1">
      <alignment horizontal="left" vertical="center" wrapText="1"/>
    </xf>
    <xf numFmtId="164" fontId="12" fillId="0" borderId="9" xfId="1" applyNumberFormat="1" applyFont="1" applyBorder="1" applyAlignment="1">
      <alignment horizontal="right" vertical="center"/>
    </xf>
    <xf numFmtId="164" fontId="13" fillId="0" borderId="9" xfId="1" applyNumberFormat="1" applyFont="1" applyBorder="1" applyAlignment="1">
      <alignment horizontal="right" vertical="center"/>
    </xf>
    <xf numFmtId="164" fontId="13" fillId="2" borderId="9" xfId="1" applyNumberFormat="1" applyFont="1" applyFill="1" applyBorder="1" applyAlignment="1">
      <alignment horizontal="right" vertical="center"/>
    </xf>
    <xf numFmtId="0" fontId="14" fillId="0" borderId="0" xfId="0" applyFont="1"/>
    <xf numFmtId="3" fontId="14" fillId="0" borderId="0" xfId="0" applyNumberFormat="1" applyFont="1"/>
    <xf numFmtId="0" fontId="15" fillId="0" borderId="0" xfId="0" applyFont="1"/>
    <xf numFmtId="3" fontId="15" fillId="0" borderId="0" xfId="0" applyNumberFormat="1" applyFont="1"/>
    <xf numFmtId="0" fontId="6" fillId="0" borderId="0" xfId="0" applyFont="1" applyAlignment="1">
      <alignment horizontal="center"/>
    </xf>
    <xf numFmtId="0" fontId="3" fillId="0" borderId="9" xfId="0" applyFont="1" applyBorder="1" applyAlignment="1">
      <alignment horizontal="center" vertical="center" wrapText="1"/>
    </xf>
    <xf numFmtId="164" fontId="3" fillId="0" borderId="9" xfId="1" applyNumberFormat="1" applyFont="1" applyBorder="1"/>
    <xf numFmtId="0" fontId="4" fillId="0" borderId="9" xfId="0" quotePrefix="1" applyFont="1" applyBorder="1" applyAlignment="1">
      <alignment horizontal="center"/>
    </xf>
    <xf numFmtId="164" fontId="4" fillId="0" borderId="9" xfId="1" applyNumberFormat="1" applyFont="1" applyBorder="1"/>
    <xf numFmtId="0" fontId="4" fillId="0" borderId="9" xfId="0" applyFont="1" applyBorder="1" applyAlignment="1">
      <alignment horizontal="left" vertical="center" wrapText="1"/>
    </xf>
    <xf numFmtId="0" fontId="0" fillId="0" borderId="9" xfId="0" applyBorder="1"/>
    <xf numFmtId="164" fontId="0" fillId="0" borderId="9" xfId="1" applyNumberFormat="1" applyFont="1" applyBorder="1"/>
    <xf numFmtId="164" fontId="5" fillId="0" borderId="9" xfId="1" applyNumberFormat="1" applyFont="1" applyBorder="1"/>
    <xf numFmtId="164" fontId="4" fillId="0" borderId="9" xfId="1" applyNumberFormat="1" applyFont="1" applyBorder="1" applyAlignment="1">
      <alignment horizontal="right"/>
    </xf>
    <xf numFmtId="0" fontId="16" fillId="0" borderId="9" xfId="0" applyFont="1" applyBorder="1"/>
    <xf numFmtId="164" fontId="16" fillId="0" borderId="9" xfId="1" applyNumberFormat="1" applyFont="1" applyBorder="1"/>
    <xf numFmtId="0" fontId="2" fillId="0" borderId="0" xfId="0" applyFont="1"/>
    <xf numFmtId="0" fontId="16" fillId="0" borderId="9" xfId="0" quotePrefix="1" applyFont="1" applyBorder="1" applyAlignment="1">
      <alignment horizontal="center"/>
    </xf>
    <xf numFmtId="0" fontId="16" fillId="0" borderId="9" xfId="0" applyFont="1" applyBorder="1" applyAlignment="1">
      <alignment horizontal="left" vertical="center" wrapText="1"/>
    </xf>
    <xf numFmtId="0" fontId="3" fillId="0" borderId="9" xfId="0" quotePrefix="1" applyFont="1" applyBorder="1" applyAlignment="1">
      <alignment horizontal="center"/>
    </xf>
    <xf numFmtId="0" fontId="0" fillId="0" borderId="9" xfId="0" quotePrefix="1" applyBorder="1" applyAlignment="1">
      <alignment horizontal="center"/>
    </xf>
    <xf numFmtId="0" fontId="0" fillId="0" borderId="9" xfId="0" applyBorder="1" applyAlignment="1">
      <alignment horizontal="left" vertical="center" wrapText="1"/>
    </xf>
    <xf numFmtId="0" fontId="16" fillId="0" borderId="0" xfId="0" applyFont="1"/>
    <xf numFmtId="0" fontId="14" fillId="0" borderId="9" xfId="0" quotePrefix="1" applyFont="1" applyBorder="1" applyAlignment="1">
      <alignment horizontal="center"/>
    </xf>
    <xf numFmtId="0" fontId="14" fillId="0" borderId="9" xfId="0" applyFont="1" applyBorder="1" applyAlignment="1">
      <alignment horizontal="left" vertical="center" wrapText="1"/>
    </xf>
    <xf numFmtId="164" fontId="14" fillId="0" borderId="9" xfId="1" applyNumberFormat="1" applyFont="1" applyBorder="1"/>
    <xf numFmtId="0" fontId="3" fillId="0" borderId="0" xfId="0" applyFont="1" applyAlignment="1">
      <alignment horizontal="center"/>
    </xf>
    <xf numFmtId="0" fontId="4" fillId="2" borderId="0" xfId="0" applyFont="1" applyFill="1" applyAlignment="1">
      <alignment horizontal="center"/>
    </xf>
    <xf numFmtId="0" fontId="5" fillId="0" borderId="1"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10" xfId="0" applyFont="1" applyBorder="1" applyAlignment="1">
      <alignment horizontal="center"/>
    </xf>
    <xf numFmtId="0" fontId="6" fillId="0" borderId="0" xfId="0" applyFont="1" applyAlignment="1">
      <alignment horizontal="center"/>
    </xf>
    <xf numFmtId="0" fontId="0" fillId="0" borderId="1" xfId="0"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2" workbookViewId="0">
      <selection activeCell="C34" sqref="C34"/>
    </sheetView>
  </sheetViews>
  <sheetFormatPr defaultRowHeight="15.75" x14ac:dyDescent="0.25"/>
  <cols>
    <col min="1" max="1" width="4.25" style="2" customWidth="1"/>
    <col min="2" max="2" width="40" style="2" customWidth="1"/>
    <col min="3" max="3" width="17" style="2" customWidth="1"/>
    <col min="4" max="4" width="17.125" style="2" customWidth="1"/>
    <col min="5" max="5" width="15.375" style="2" customWidth="1"/>
    <col min="6" max="16384" width="9" style="2"/>
  </cols>
  <sheetData>
    <row r="1" spans="1:5" s="1" customFormat="1" x14ac:dyDescent="0.25">
      <c r="A1" s="1" t="s">
        <v>0</v>
      </c>
    </row>
    <row r="2" spans="1:5" s="1" customFormat="1" x14ac:dyDescent="0.25">
      <c r="A2" s="1" t="s">
        <v>1</v>
      </c>
    </row>
    <row r="3" spans="1:5" s="1" customFormat="1" x14ac:dyDescent="0.25">
      <c r="A3" s="51" t="s">
        <v>103</v>
      </c>
      <c r="B3" s="51"/>
      <c r="C3" s="51"/>
      <c r="D3" s="51"/>
      <c r="E3" s="51"/>
    </row>
    <row r="4" spans="1:5" x14ac:dyDescent="0.25">
      <c r="A4" s="52"/>
      <c r="B4" s="52"/>
      <c r="C4" s="52"/>
      <c r="D4" s="52"/>
      <c r="E4" s="52"/>
    </row>
    <row r="5" spans="1:5" x14ac:dyDescent="0.25">
      <c r="D5" s="53" t="s">
        <v>2</v>
      </c>
      <c r="E5" s="53"/>
    </row>
    <row r="6" spans="1:5" s="1" customFormat="1" ht="24.95" customHeight="1" x14ac:dyDescent="0.25">
      <c r="A6" s="3" t="s">
        <v>3</v>
      </c>
      <c r="B6" s="4" t="s">
        <v>4</v>
      </c>
      <c r="C6" s="54" t="s">
        <v>5</v>
      </c>
      <c r="D6" s="55"/>
      <c r="E6" s="56" t="s">
        <v>6</v>
      </c>
    </row>
    <row r="7" spans="1:5" s="1" customFormat="1" ht="24.95" customHeight="1" x14ac:dyDescent="0.25">
      <c r="A7" s="5"/>
      <c r="B7" s="6"/>
      <c r="C7" s="7" t="s">
        <v>7</v>
      </c>
      <c r="D7" s="7" t="s">
        <v>8</v>
      </c>
      <c r="E7" s="57"/>
    </row>
    <row r="8" spans="1:5" s="1" customFormat="1" ht="24.95" customHeight="1" x14ac:dyDescent="0.3">
      <c r="A8" s="5"/>
      <c r="B8" s="6" t="s">
        <v>105</v>
      </c>
      <c r="C8" s="8">
        <f>C9+C22+C24</f>
        <v>17590000</v>
      </c>
      <c r="D8" s="8">
        <f>D9+D22+D24</f>
        <v>17590000</v>
      </c>
      <c r="E8" s="9"/>
    </row>
    <row r="9" spans="1:5" s="1" customFormat="1" ht="24.95" customHeight="1" x14ac:dyDescent="0.25">
      <c r="A9" s="10" t="s">
        <v>9</v>
      </c>
      <c r="B9" s="10" t="s">
        <v>10</v>
      </c>
      <c r="C9" s="11">
        <f>C10+C17</f>
        <v>3109000</v>
      </c>
      <c r="D9" s="11">
        <f>D10+D17</f>
        <v>3109000</v>
      </c>
      <c r="E9" s="10"/>
    </row>
    <row r="10" spans="1:5" s="1" customFormat="1" ht="24.95" customHeight="1" x14ac:dyDescent="0.25">
      <c r="A10" s="10">
        <v>1</v>
      </c>
      <c r="B10" s="10" t="s">
        <v>11</v>
      </c>
      <c r="C10" s="12">
        <f>C11+C12+C13+C14</f>
        <v>2433000</v>
      </c>
      <c r="D10" s="12">
        <f>D11+D12+D13+D14</f>
        <v>2433000</v>
      </c>
      <c r="E10" s="10"/>
    </row>
    <row r="11" spans="1:5" ht="24.95" customHeight="1" x14ac:dyDescent="0.25">
      <c r="A11" s="13" t="s">
        <v>12</v>
      </c>
      <c r="B11" s="14" t="s">
        <v>13</v>
      </c>
      <c r="C11" s="15">
        <v>49000</v>
      </c>
      <c r="D11" s="15">
        <v>49000</v>
      </c>
      <c r="E11" s="14"/>
    </row>
    <row r="12" spans="1:5" ht="24.95" customHeight="1" x14ac:dyDescent="0.25">
      <c r="A12" s="13" t="s">
        <v>12</v>
      </c>
      <c r="B12" s="14" t="s">
        <v>14</v>
      </c>
      <c r="C12" s="15">
        <v>61000</v>
      </c>
      <c r="D12" s="15">
        <v>61000</v>
      </c>
      <c r="E12" s="14"/>
    </row>
    <row r="13" spans="1:5" ht="24.95" customHeight="1" x14ac:dyDescent="0.25">
      <c r="A13" s="13" t="s">
        <v>12</v>
      </c>
      <c r="B13" s="14" t="s">
        <v>15</v>
      </c>
      <c r="C13" s="15">
        <f>D13</f>
        <v>2263000</v>
      </c>
      <c r="D13" s="15">
        <v>2263000</v>
      </c>
      <c r="E13" s="14"/>
    </row>
    <row r="14" spans="1:5" ht="24.95" customHeight="1" x14ac:dyDescent="0.25">
      <c r="A14" s="13" t="s">
        <v>12</v>
      </c>
      <c r="B14" s="14" t="s">
        <v>16</v>
      </c>
      <c r="C14" s="15">
        <f>C15+C16</f>
        <v>60000</v>
      </c>
      <c r="D14" s="15">
        <v>60000</v>
      </c>
      <c r="E14" s="14"/>
    </row>
    <row r="15" spans="1:5" s="18" customFormat="1" ht="24.95" customHeight="1" x14ac:dyDescent="0.25">
      <c r="A15" s="16"/>
      <c r="B15" s="16" t="s">
        <v>17</v>
      </c>
      <c r="C15" s="17">
        <v>0</v>
      </c>
      <c r="D15" s="17">
        <v>0</v>
      </c>
      <c r="E15" s="16"/>
    </row>
    <row r="16" spans="1:5" s="18" customFormat="1" ht="24.95" customHeight="1" x14ac:dyDescent="0.25">
      <c r="A16" s="16"/>
      <c r="B16" s="16" t="s">
        <v>18</v>
      </c>
      <c r="C16" s="17">
        <f>D16</f>
        <v>60000</v>
      </c>
      <c r="D16" s="17">
        <v>60000</v>
      </c>
      <c r="E16" s="16"/>
    </row>
    <row r="17" spans="1:5" s="1" customFormat="1" ht="42.75" customHeight="1" x14ac:dyDescent="0.25">
      <c r="A17" s="10">
        <v>2</v>
      </c>
      <c r="B17" s="19" t="s">
        <v>19</v>
      </c>
      <c r="C17" s="20">
        <f>C18+C20</f>
        <v>676000</v>
      </c>
      <c r="D17" s="20">
        <f>D18+D20</f>
        <v>676000</v>
      </c>
      <c r="E17" s="10"/>
    </row>
    <row r="18" spans="1:5" ht="54.75" customHeight="1" x14ac:dyDescent="0.25">
      <c r="A18" s="13" t="s">
        <v>12</v>
      </c>
      <c r="B18" s="21" t="s">
        <v>20</v>
      </c>
      <c r="C18" s="22">
        <f>D18</f>
        <v>384000</v>
      </c>
      <c r="D18" s="22">
        <v>384000</v>
      </c>
      <c r="E18" s="14"/>
    </row>
    <row r="19" spans="1:5" ht="38.25" customHeight="1" x14ac:dyDescent="0.25">
      <c r="A19" s="13" t="s">
        <v>12</v>
      </c>
      <c r="B19" s="21" t="s">
        <v>21</v>
      </c>
      <c r="C19" s="22"/>
      <c r="D19" s="22"/>
      <c r="E19" s="14"/>
    </row>
    <row r="20" spans="1:5" ht="28.5" customHeight="1" x14ac:dyDescent="0.25">
      <c r="A20" s="14"/>
      <c r="B20" s="21" t="s">
        <v>22</v>
      </c>
      <c r="C20" s="22">
        <f>D20</f>
        <v>292000</v>
      </c>
      <c r="D20" s="22">
        <v>292000</v>
      </c>
      <c r="E20" s="14"/>
    </row>
    <row r="21" spans="1:5" ht="25.5" customHeight="1" x14ac:dyDescent="0.25">
      <c r="A21" s="14"/>
      <c r="B21" s="21" t="s">
        <v>23</v>
      </c>
      <c r="C21" s="22"/>
      <c r="D21" s="22"/>
      <c r="E21" s="14"/>
    </row>
    <row r="22" spans="1:5" s="1" customFormat="1" ht="24.95" customHeight="1" x14ac:dyDescent="0.25">
      <c r="A22" s="10" t="s">
        <v>24</v>
      </c>
      <c r="B22" s="19" t="s">
        <v>25</v>
      </c>
      <c r="C22" s="20">
        <v>0</v>
      </c>
      <c r="D22" s="20">
        <v>0</v>
      </c>
      <c r="E22" s="10"/>
    </row>
    <row r="23" spans="1:5" ht="48.75" customHeight="1" x14ac:dyDescent="0.25">
      <c r="A23" s="13" t="s">
        <v>12</v>
      </c>
      <c r="B23" s="21" t="s">
        <v>26</v>
      </c>
      <c r="C23" s="23">
        <v>0</v>
      </c>
      <c r="D23" s="23">
        <v>0</v>
      </c>
      <c r="E23" s="14"/>
    </row>
    <row r="24" spans="1:5" s="1" customFormat="1" ht="24.95" customHeight="1" x14ac:dyDescent="0.25">
      <c r="A24" s="10" t="s">
        <v>27</v>
      </c>
      <c r="B24" s="10" t="s">
        <v>28</v>
      </c>
      <c r="C24" s="20">
        <f>C25+C27</f>
        <v>14481000</v>
      </c>
      <c r="D24" s="20">
        <f>D25+D27</f>
        <v>14481000</v>
      </c>
      <c r="E24" s="10"/>
    </row>
    <row r="25" spans="1:5" ht="24.95" customHeight="1" x14ac:dyDescent="0.25">
      <c r="A25" s="14" t="s">
        <v>12</v>
      </c>
      <c r="B25" s="14" t="s">
        <v>29</v>
      </c>
      <c r="C25" s="24">
        <f>D25</f>
        <v>4666000</v>
      </c>
      <c r="D25" s="24">
        <v>4666000</v>
      </c>
      <c r="E25" s="14"/>
    </row>
    <row r="26" spans="1:5" ht="24.95" customHeight="1" x14ac:dyDescent="0.25">
      <c r="A26" s="14" t="s">
        <v>12</v>
      </c>
      <c r="B26" s="14" t="s">
        <v>104</v>
      </c>
      <c r="C26" s="24">
        <f>D26</f>
        <v>5977000</v>
      </c>
      <c r="D26" s="24">
        <v>5977000</v>
      </c>
      <c r="E26" s="14"/>
    </row>
    <row r="27" spans="1:5" ht="24.95" customHeight="1" x14ac:dyDescent="0.25">
      <c r="A27" s="14" t="s">
        <v>12</v>
      </c>
      <c r="B27" s="14" t="s">
        <v>30</v>
      </c>
      <c r="C27" s="23">
        <f>D27</f>
        <v>9815000</v>
      </c>
      <c r="D27" s="23">
        <v>9815000</v>
      </c>
      <c r="E27" s="14"/>
    </row>
    <row r="29" spans="1:5" customFormat="1" x14ac:dyDescent="0.25">
      <c r="A29" s="25" t="s">
        <v>31</v>
      </c>
      <c r="B29" s="26"/>
      <c r="C29" s="25"/>
      <c r="D29" s="26"/>
    </row>
    <row r="30" spans="1:5" customFormat="1" x14ac:dyDescent="0.25">
      <c r="A30" s="27" t="s">
        <v>32</v>
      </c>
      <c r="B30" s="28"/>
      <c r="C30" s="27"/>
      <c r="D30" s="28"/>
    </row>
    <row r="31" spans="1:5" customFormat="1" x14ac:dyDescent="0.25">
      <c r="A31" s="27"/>
      <c r="B31" s="28"/>
      <c r="C31" s="27"/>
      <c r="D31" s="28"/>
    </row>
    <row r="32" spans="1:5" customFormat="1" x14ac:dyDescent="0.25">
      <c r="A32" s="27"/>
      <c r="B32" s="28"/>
      <c r="C32" s="27"/>
      <c r="D32" s="28"/>
    </row>
    <row r="33" spans="1:4" customFormat="1" x14ac:dyDescent="0.25">
      <c r="A33" s="27"/>
      <c r="B33" s="28"/>
      <c r="C33" s="27"/>
      <c r="D33" s="28"/>
    </row>
    <row r="34" spans="1:4" customFormat="1" x14ac:dyDescent="0.25">
      <c r="A34" s="25" t="s">
        <v>33</v>
      </c>
      <c r="B34" s="26"/>
      <c r="C34" s="25"/>
      <c r="D34" s="26"/>
    </row>
  </sheetData>
  <mergeCells count="5">
    <mergeCell ref="A3:E3"/>
    <mergeCell ref="A4:E4"/>
    <mergeCell ref="D5:E5"/>
    <mergeCell ref="C6:D6"/>
    <mergeCell ref="E6:E7"/>
  </mergeCells>
  <pageMargins left="0.2" right="0.2" top="0.25" bottom="0.2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tabSelected="1" topLeftCell="A79" workbookViewId="0">
      <selection activeCell="B89" sqref="B89"/>
    </sheetView>
  </sheetViews>
  <sheetFormatPr defaultRowHeight="15.75" x14ac:dyDescent="0.25"/>
  <cols>
    <col min="1" max="1" width="7" customWidth="1"/>
    <col min="2" max="2" width="42" customWidth="1"/>
    <col min="3" max="3" width="13.75" customWidth="1"/>
    <col min="4" max="4" width="13.625" customWidth="1"/>
    <col min="5" max="5" width="15.875" customWidth="1"/>
  </cols>
  <sheetData>
    <row r="1" spans="1:5" ht="24.95" customHeight="1" x14ac:dyDescent="0.25">
      <c r="A1" s="1" t="s">
        <v>34</v>
      </c>
    </row>
    <row r="2" spans="1:5" ht="21.75" customHeight="1" x14ac:dyDescent="0.25">
      <c r="A2" s="1" t="s">
        <v>1</v>
      </c>
    </row>
    <row r="3" spans="1:5" ht="24.95" customHeight="1" x14ac:dyDescent="0.3">
      <c r="A3" s="58" t="s">
        <v>107</v>
      </c>
      <c r="B3" s="58"/>
      <c r="C3" s="58"/>
      <c r="D3" s="58"/>
      <c r="E3" s="58"/>
    </row>
    <row r="4" spans="1:5" ht="10.5" customHeight="1" x14ac:dyDescent="0.3">
      <c r="A4" s="29"/>
      <c r="B4" s="29"/>
      <c r="C4" s="29"/>
      <c r="D4" s="29"/>
      <c r="E4" s="29"/>
    </row>
    <row r="5" spans="1:5" x14ac:dyDescent="0.25">
      <c r="D5" s="59" t="s">
        <v>118</v>
      </c>
      <c r="E5" s="59"/>
    </row>
    <row r="6" spans="1:5" ht="51.75" customHeight="1" x14ac:dyDescent="0.25">
      <c r="A6" s="30" t="s">
        <v>3</v>
      </c>
      <c r="B6" s="30" t="s">
        <v>4</v>
      </c>
      <c r="C6" s="30" t="s">
        <v>35</v>
      </c>
      <c r="D6" s="30" t="s">
        <v>106</v>
      </c>
      <c r="E6" s="30" t="s">
        <v>36</v>
      </c>
    </row>
    <row r="7" spans="1:5" ht="24.95" customHeight="1" x14ac:dyDescent="0.25">
      <c r="A7" s="10"/>
      <c r="B7" s="10" t="s">
        <v>37</v>
      </c>
      <c r="C7" s="31">
        <f>C11+C14+C84</f>
        <v>17590000</v>
      </c>
      <c r="D7" s="31">
        <f>D14</f>
        <v>412000</v>
      </c>
      <c r="E7" s="31">
        <f>C7-D7</f>
        <v>17178000</v>
      </c>
    </row>
    <row r="8" spans="1:5" s="18" customFormat="1" ht="24.95" customHeight="1" x14ac:dyDescent="0.25">
      <c r="A8" s="32" t="s">
        <v>38</v>
      </c>
      <c r="B8" s="16" t="s">
        <v>39</v>
      </c>
      <c r="C8" s="33">
        <v>7775000</v>
      </c>
      <c r="D8" s="33"/>
      <c r="E8" s="33">
        <v>7322000</v>
      </c>
    </row>
    <row r="9" spans="1:5" s="18" customFormat="1" ht="24.95" customHeight="1" x14ac:dyDescent="0.25">
      <c r="A9" s="32" t="s">
        <v>38</v>
      </c>
      <c r="B9" s="16" t="s">
        <v>30</v>
      </c>
      <c r="C9" s="33">
        <f>E9</f>
        <v>6815000</v>
      </c>
      <c r="D9" s="33"/>
      <c r="E9" s="33">
        <v>6815000</v>
      </c>
    </row>
    <row r="10" spans="1:5" s="18" customFormat="1" ht="24.95" customHeight="1" x14ac:dyDescent="0.25">
      <c r="A10" s="32" t="s">
        <v>38</v>
      </c>
      <c r="B10" s="16" t="s">
        <v>108</v>
      </c>
      <c r="C10" s="33">
        <f>E10</f>
        <v>3000000</v>
      </c>
      <c r="D10" s="33"/>
      <c r="E10" s="33">
        <v>3000000</v>
      </c>
    </row>
    <row r="11" spans="1:5" ht="24.95" customHeight="1" x14ac:dyDescent="0.25">
      <c r="A11" s="10" t="s">
        <v>40</v>
      </c>
      <c r="B11" s="10" t="s">
        <v>41</v>
      </c>
      <c r="C11" s="31">
        <f>C12+C13</f>
        <v>4000000</v>
      </c>
      <c r="D11" s="31"/>
      <c r="E11" s="31">
        <f>E12+E13</f>
        <v>4000000</v>
      </c>
    </row>
    <row r="12" spans="1:5" ht="26.25" customHeight="1" x14ac:dyDescent="0.25">
      <c r="A12" s="32" t="s">
        <v>38</v>
      </c>
      <c r="B12" s="34" t="s">
        <v>42</v>
      </c>
      <c r="C12" s="33">
        <v>1000000</v>
      </c>
      <c r="D12" s="33"/>
      <c r="E12" s="33">
        <f t="shared" ref="E12" si="0">C12-D12</f>
        <v>1000000</v>
      </c>
    </row>
    <row r="13" spans="1:5" ht="26.25" customHeight="1" x14ac:dyDescent="0.25">
      <c r="A13" s="32" t="s">
        <v>38</v>
      </c>
      <c r="B13" s="34" t="s">
        <v>109</v>
      </c>
      <c r="C13" s="33">
        <f>E13</f>
        <v>3000000</v>
      </c>
      <c r="D13" s="33"/>
      <c r="E13" s="33">
        <v>3000000</v>
      </c>
    </row>
    <row r="14" spans="1:5" ht="24.95" customHeight="1" x14ac:dyDescent="0.25">
      <c r="A14" s="10" t="s">
        <v>24</v>
      </c>
      <c r="B14" s="10" t="s">
        <v>43</v>
      </c>
      <c r="C14" s="31">
        <f>C15+C18+C26+C29+C32+C36+C67+C72+C80+C83+C63+C22</f>
        <v>13436000</v>
      </c>
      <c r="D14" s="31">
        <f>D15+D18+D22+D26+D29+D32+D36+D72+D80+D67+D63</f>
        <v>412000</v>
      </c>
      <c r="E14" s="31">
        <f>E15+E18+E22+E26+E29+E32+E36+E67+E72+E80+E83</f>
        <v>12152000</v>
      </c>
    </row>
    <row r="15" spans="1:5" ht="24.95" customHeight="1" x14ac:dyDescent="0.25">
      <c r="A15" s="10">
        <v>1</v>
      </c>
      <c r="B15" s="10" t="s">
        <v>44</v>
      </c>
      <c r="C15" s="31">
        <f>C16+C17</f>
        <v>40000</v>
      </c>
      <c r="D15" s="31">
        <f>D16</f>
        <v>8000</v>
      </c>
      <c r="E15" s="31">
        <f>C15-D15</f>
        <v>32000</v>
      </c>
    </row>
    <row r="16" spans="1:5" ht="24.95" customHeight="1" x14ac:dyDescent="0.25">
      <c r="A16" s="35" t="s">
        <v>45</v>
      </c>
      <c r="B16" s="35" t="s">
        <v>39</v>
      </c>
      <c r="C16" s="36">
        <v>40000</v>
      </c>
      <c r="D16" s="36">
        <f>C16*20%</f>
        <v>8000</v>
      </c>
      <c r="E16" s="37">
        <f t="shared" ref="E16:E84" si="1">C16-D16</f>
        <v>32000</v>
      </c>
    </row>
    <row r="17" spans="1:5" ht="24.95" customHeight="1" x14ac:dyDescent="0.25">
      <c r="A17" s="35" t="s">
        <v>46</v>
      </c>
      <c r="B17" s="35" t="s">
        <v>30</v>
      </c>
      <c r="C17" s="36">
        <v>0</v>
      </c>
      <c r="D17" s="36"/>
      <c r="E17" s="31">
        <f t="shared" si="1"/>
        <v>0</v>
      </c>
    </row>
    <row r="18" spans="1:5" ht="24.95" customHeight="1" x14ac:dyDescent="0.25">
      <c r="A18" s="10">
        <v>2</v>
      </c>
      <c r="B18" s="10" t="s">
        <v>47</v>
      </c>
      <c r="C18" s="31">
        <f>C19+C20</f>
        <v>94000</v>
      </c>
      <c r="D18" s="31">
        <f>D19</f>
        <v>6000</v>
      </c>
      <c r="E18" s="31">
        <f t="shared" si="1"/>
        <v>88000</v>
      </c>
    </row>
    <row r="19" spans="1:5" ht="24.95" customHeight="1" x14ac:dyDescent="0.25">
      <c r="A19" s="35" t="s">
        <v>48</v>
      </c>
      <c r="B19" s="35" t="s">
        <v>39</v>
      </c>
      <c r="C19" s="36">
        <v>30000</v>
      </c>
      <c r="D19" s="36">
        <f>C19*20%</f>
        <v>6000</v>
      </c>
      <c r="E19" s="37">
        <f t="shared" si="1"/>
        <v>24000</v>
      </c>
    </row>
    <row r="20" spans="1:5" ht="24.95" customHeight="1" x14ac:dyDescent="0.25">
      <c r="A20" s="35" t="s">
        <v>49</v>
      </c>
      <c r="B20" s="35" t="s">
        <v>30</v>
      </c>
      <c r="C20" s="33">
        <f>C21</f>
        <v>64000</v>
      </c>
      <c r="D20" s="33"/>
      <c r="E20" s="33">
        <f t="shared" si="1"/>
        <v>64000</v>
      </c>
    </row>
    <row r="21" spans="1:5" ht="57.75" customHeight="1" x14ac:dyDescent="0.25">
      <c r="A21" s="35"/>
      <c r="B21" s="34" t="s">
        <v>50</v>
      </c>
      <c r="C21" s="38">
        <v>64000</v>
      </c>
      <c r="D21" s="38"/>
      <c r="E21" s="38">
        <f>C21-D21</f>
        <v>64000</v>
      </c>
    </row>
    <row r="22" spans="1:5" ht="24.95" customHeight="1" x14ac:dyDescent="0.25">
      <c r="A22" s="10">
        <v>3</v>
      </c>
      <c r="B22" s="10" t="s">
        <v>51</v>
      </c>
      <c r="C22" s="31">
        <f>C23+C24</f>
        <v>273000</v>
      </c>
      <c r="D22" s="31">
        <f>D23</f>
        <v>30000</v>
      </c>
      <c r="E22" s="31">
        <f t="shared" si="1"/>
        <v>243000</v>
      </c>
    </row>
    <row r="23" spans="1:5" ht="24.95" customHeight="1" x14ac:dyDescent="0.25">
      <c r="A23" s="35" t="s">
        <v>52</v>
      </c>
      <c r="B23" s="35" t="s">
        <v>39</v>
      </c>
      <c r="C23" s="36">
        <v>150000</v>
      </c>
      <c r="D23" s="36">
        <f>C23*20%</f>
        <v>30000</v>
      </c>
      <c r="E23" s="37">
        <f t="shared" si="1"/>
        <v>120000</v>
      </c>
    </row>
    <row r="24" spans="1:5" ht="24.95" customHeight="1" x14ac:dyDescent="0.25">
      <c r="A24" s="16" t="s">
        <v>53</v>
      </c>
      <c r="B24" s="16" t="s">
        <v>30</v>
      </c>
      <c r="C24" s="33">
        <f>C25</f>
        <v>123000</v>
      </c>
      <c r="D24" s="33"/>
      <c r="E24" s="33">
        <f t="shared" si="1"/>
        <v>123000</v>
      </c>
    </row>
    <row r="25" spans="1:5" ht="59.25" customHeight="1" x14ac:dyDescent="0.25">
      <c r="A25" s="35"/>
      <c r="B25" s="34" t="s">
        <v>54</v>
      </c>
      <c r="C25" s="38">
        <f>E25</f>
        <v>123000</v>
      </c>
      <c r="D25" s="38"/>
      <c r="E25" s="38">
        <v>123000</v>
      </c>
    </row>
    <row r="26" spans="1:5" ht="24.95" customHeight="1" x14ac:dyDescent="0.25">
      <c r="A26" s="10">
        <v>4</v>
      </c>
      <c r="B26" s="10" t="s">
        <v>55</v>
      </c>
      <c r="C26" s="31">
        <f>C27+C28</f>
        <v>100000</v>
      </c>
      <c r="D26" s="31">
        <f>D27</f>
        <v>20000</v>
      </c>
      <c r="E26" s="31">
        <f t="shared" si="1"/>
        <v>80000</v>
      </c>
    </row>
    <row r="27" spans="1:5" ht="24.95" customHeight="1" x14ac:dyDescent="0.25">
      <c r="A27" s="35" t="s">
        <v>56</v>
      </c>
      <c r="B27" s="35" t="s">
        <v>39</v>
      </c>
      <c r="C27" s="36">
        <v>100000</v>
      </c>
      <c r="D27" s="36">
        <f>C27*20%</f>
        <v>20000</v>
      </c>
      <c r="E27" s="37">
        <f t="shared" si="1"/>
        <v>80000</v>
      </c>
    </row>
    <row r="28" spans="1:5" ht="24.95" customHeight="1" x14ac:dyDescent="0.25">
      <c r="A28" s="35" t="s">
        <v>57</v>
      </c>
      <c r="B28" s="35" t="s">
        <v>30</v>
      </c>
      <c r="C28" s="36">
        <v>0</v>
      </c>
      <c r="D28" s="36"/>
      <c r="E28" s="31">
        <f t="shared" si="1"/>
        <v>0</v>
      </c>
    </row>
    <row r="29" spans="1:5" ht="24.95" customHeight="1" x14ac:dyDescent="0.25">
      <c r="A29" s="10">
        <v>5</v>
      </c>
      <c r="B29" s="10" t="s">
        <v>58</v>
      </c>
      <c r="C29" s="31">
        <f>C30+C31</f>
        <v>100000</v>
      </c>
      <c r="D29" s="31">
        <f>D30</f>
        <v>20000</v>
      </c>
      <c r="E29" s="31">
        <f t="shared" si="1"/>
        <v>80000</v>
      </c>
    </row>
    <row r="30" spans="1:5" ht="20.25" customHeight="1" x14ac:dyDescent="0.25">
      <c r="A30" s="35" t="s">
        <v>59</v>
      </c>
      <c r="B30" s="35" t="s">
        <v>39</v>
      </c>
      <c r="C30" s="36">
        <v>100000</v>
      </c>
      <c r="D30" s="36">
        <f>C30*20%</f>
        <v>20000</v>
      </c>
      <c r="E30" s="37">
        <f t="shared" si="1"/>
        <v>80000</v>
      </c>
    </row>
    <row r="31" spans="1:5" ht="24.95" customHeight="1" x14ac:dyDescent="0.25">
      <c r="A31" s="35" t="s">
        <v>60</v>
      </c>
      <c r="B31" s="35" t="s">
        <v>30</v>
      </c>
      <c r="C31" s="36">
        <v>0</v>
      </c>
      <c r="D31" s="36"/>
      <c r="E31" s="31">
        <f t="shared" si="1"/>
        <v>0</v>
      </c>
    </row>
    <row r="32" spans="1:5" ht="21.75" customHeight="1" x14ac:dyDescent="0.25">
      <c r="A32" s="10">
        <v>6</v>
      </c>
      <c r="B32" s="10" t="s">
        <v>61</v>
      </c>
      <c r="C32" s="31">
        <f>C33+C34</f>
        <v>514000</v>
      </c>
      <c r="D32" s="31">
        <f>D33</f>
        <v>25000</v>
      </c>
      <c r="E32" s="31">
        <f>C32-D32</f>
        <v>489000</v>
      </c>
    </row>
    <row r="33" spans="1:5" ht="24.95" customHeight="1" x14ac:dyDescent="0.25">
      <c r="A33" s="35" t="s">
        <v>62</v>
      </c>
      <c r="B33" s="35" t="s">
        <v>39</v>
      </c>
      <c r="C33" s="36">
        <v>125000</v>
      </c>
      <c r="D33" s="36">
        <f>C33*20%</f>
        <v>25000</v>
      </c>
      <c r="E33" s="37">
        <f>C33-D33</f>
        <v>100000</v>
      </c>
    </row>
    <row r="34" spans="1:5" ht="19.5" customHeight="1" x14ac:dyDescent="0.25">
      <c r="A34" s="16" t="s">
        <v>63</v>
      </c>
      <c r="B34" s="16" t="s">
        <v>30</v>
      </c>
      <c r="C34" s="33">
        <f>C35</f>
        <v>389000</v>
      </c>
      <c r="D34" s="33"/>
      <c r="E34" s="33">
        <f t="shared" ref="E34" si="2">C34-D34</f>
        <v>389000</v>
      </c>
    </row>
    <row r="35" spans="1:5" ht="37.5" customHeight="1" x14ac:dyDescent="0.25">
      <c r="A35" s="16"/>
      <c r="B35" s="34" t="s">
        <v>64</v>
      </c>
      <c r="C35" s="33">
        <f>E35</f>
        <v>389000</v>
      </c>
      <c r="D35" s="33"/>
      <c r="E35" s="33">
        <v>389000</v>
      </c>
    </row>
    <row r="36" spans="1:5" ht="24.75" customHeight="1" x14ac:dyDescent="0.25">
      <c r="A36" s="10">
        <v>7</v>
      </c>
      <c r="B36" s="10" t="s">
        <v>65</v>
      </c>
      <c r="C36" s="31">
        <f>C37+C59</f>
        <v>9566000</v>
      </c>
      <c r="D36" s="31">
        <f>D40+D37+D39+D56</f>
        <v>211000</v>
      </c>
      <c r="E36" s="31">
        <f>C36-D36</f>
        <v>9355000</v>
      </c>
    </row>
    <row r="37" spans="1:5" s="41" customFormat="1" ht="23.25" customHeight="1" x14ac:dyDescent="0.25">
      <c r="A37" s="39" t="s">
        <v>66</v>
      </c>
      <c r="B37" s="39" t="s">
        <v>39</v>
      </c>
      <c r="C37" s="40">
        <f>C38+C39+C40+C55+C56+C57+C58</f>
        <v>6579000</v>
      </c>
      <c r="D37" s="40"/>
      <c r="E37" s="40">
        <f t="shared" ref="E37:E73" si="3">C37-D37</f>
        <v>6579000</v>
      </c>
    </row>
    <row r="38" spans="1:5" s="41" customFormat="1" ht="64.5" customHeight="1" x14ac:dyDescent="0.25">
      <c r="A38" s="42" t="s">
        <v>67</v>
      </c>
      <c r="B38" s="43" t="s">
        <v>68</v>
      </c>
      <c r="C38" s="40">
        <v>4429000</v>
      </c>
      <c r="D38" s="40"/>
      <c r="E38" s="40">
        <f t="shared" si="3"/>
        <v>4429000</v>
      </c>
    </row>
    <row r="39" spans="1:5" s="41" customFormat="1" ht="36.75" customHeight="1" x14ac:dyDescent="0.25">
      <c r="A39" s="42" t="s">
        <v>67</v>
      </c>
      <c r="B39" s="43" t="s">
        <v>69</v>
      </c>
      <c r="C39" s="40">
        <v>100000</v>
      </c>
      <c r="D39" s="40">
        <f>C39*20%</f>
        <v>20000</v>
      </c>
      <c r="E39" s="40">
        <f>C39-D39</f>
        <v>80000</v>
      </c>
    </row>
    <row r="40" spans="1:5" ht="35.25" customHeight="1" x14ac:dyDescent="0.25">
      <c r="A40" s="44" t="s">
        <v>67</v>
      </c>
      <c r="B40" s="19" t="s">
        <v>70</v>
      </c>
      <c r="C40" s="31">
        <f>SUM(C41:C54)</f>
        <v>1250000</v>
      </c>
      <c r="D40" s="31">
        <f>D41</f>
        <v>191000</v>
      </c>
      <c r="E40" s="31">
        <f>C40-D40</f>
        <v>1059000</v>
      </c>
    </row>
    <row r="41" spans="1:5" ht="24.75" customHeight="1" x14ac:dyDescent="0.25">
      <c r="A41" s="42" t="s">
        <v>71</v>
      </c>
      <c r="B41" s="46" t="s">
        <v>113</v>
      </c>
      <c r="C41" s="37">
        <v>191000</v>
      </c>
      <c r="D41" s="37">
        <v>191000</v>
      </c>
      <c r="E41" s="31"/>
    </row>
    <row r="42" spans="1:5" s="47" customFormat="1" ht="22.5" customHeight="1" x14ac:dyDescent="0.25">
      <c r="A42" s="42" t="s">
        <v>71</v>
      </c>
      <c r="B42" s="43" t="s">
        <v>72</v>
      </c>
      <c r="C42" s="40">
        <v>397000</v>
      </c>
      <c r="D42" s="40"/>
      <c r="E42" s="40">
        <f t="shared" si="3"/>
        <v>397000</v>
      </c>
    </row>
    <row r="43" spans="1:5" s="47" customFormat="1" ht="24.75" customHeight="1" x14ac:dyDescent="0.25">
      <c r="A43" s="42" t="s">
        <v>71</v>
      </c>
      <c r="B43" s="43" t="s">
        <v>73</v>
      </c>
      <c r="C43" s="40">
        <v>170000</v>
      </c>
      <c r="D43" s="40"/>
      <c r="E43" s="40">
        <f t="shared" si="3"/>
        <v>170000</v>
      </c>
    </row>
    <row r="44" spans="1:5" ht="21" customHeight="1" x14ac:dyDescent="0.25">
      <c r="A44" s="45" t="s">
        <v>71</v>
      </c>
      <c r="B44" s="46" t="s">
        <v>74</v>
      </c>
      <c r="C44" s="36">
        <v>45000</v>
      </c>
      <c r="D44" s="36"/>
      <c r="E44" s="37">
        <f t="shared" si="3"/>
        <v>45000</v>
      </c>
    </row>
    <row r="45" spans="1:5" ht="24" customHeight="1" x14ac:dyDescent="0.25">
      <c r="A45" s="45" t="s">
        <v>71</v>
      </c>
      <c r="B45" s="46" t="s">
        <v>75</v>
      </c>
      <c r="C45" s="36">
        <v>45000</v>
      </c>
      <c r="D45" s="36"/>
      <c r="E45" s="37">
        <f t="shared" si="3"/>
        <v>45000</v>
      </c>
    </row>
    <row r="46" spans="1:5" ht="24.75" customHeight="1" x14ac:dyDescent="0.25">
      <c r="A46" s="45" t="s">
        <v>71</v>
      </c>
      <c r="B46" s="46" t="s">
        <v>76</v>
      </c>
      <c r="C46" s="36">
        <v>45000</v>
      </c>
      <c r="D46" s="36"/>
      <c r="E46" s="37">
        <f t="shared" si="3"/>
        <v>45000</v>
      </c>
    </row>
    <row r="47" spans="1:5" ht="20.25" customHeight="1" x14ac:dyDescent="0.25">
      <c r="A47" s="45" t="s">
        <v>71</v>
      </c>
      <c r="B47" s="46" t="s">
        <v>77</v>
      </c>
      <c r="C47" s="36">
        <v>45000</v>
      </c>
      <c r="D47" s="36"/>
      <c r="E47" s="37">
        <f t="shared" si="3"/>
        <v>45000</v>
      </c>
    </row>
    <row r="48" spans="1:5" ht="21.75" customHeight="1" x14ac:dyDescent="0.25">
      <c r="A48" s="45" t="s">
        <v>71</v>
      </c>
      <c r="B48" s="46" t="s">
        <v>120</v>
      </c>
      <c r="C48" s="36">
        <v>45000</v>
      </c>
      <c r="D48" s="36"/>
      <c r="E48" s="37">
        <f t="shared" si="3"/>
        <v>45000</v>
      </c>
    </row>
    <row r="49" spans="1:5" ht="22.5" customHeight="1" x14ac:dyDescent="0.25">
      <c r="A49" s="45" t="s">
        <v>71</v>
      </c>
      <c r="B49" s="46" t="s">
        <v>119</v>
      </c>
      <c r="C49" s="36">
        <v>10000</v>
      </c>
      <c r="D49" s="36"/>
      <c r="E49" s="37">
        <f t="shared" si="3"/>
        <v>10000</v>
      </c>
    </row>
    <row r="50" spans="1:5" ht="18" customHeight="1" x14ac:dyDescent="0.25">
      <c r="A50" s="45" t="s">
        <v>71</v>
      </c>
      <c r="B50" s="46" t="s">
        <v>121</v>
      </c>
      <c r="C50" s="36">
        <v>10000</v>
      </c>
      <c r="D50" s="36"/>
      <c r="E50" s="37">
        <f t="shared" si="3"/>
        <v>10000</v>
      </c>
    </row>
    <row r="51" spans="1:5" ht="60.75" customHeight="1" x14ac:dyDescent="0.25">
      <c r="A51" s="45" t="s">
        <v>71</v>
      </c>
      <c r="B51" s="46" t="s">
        <v>122</v>
      </c>
      <c r="C51" s="36">
        <v>167000</v>
      </c>
      <c r="D51" s="36"/>
      <c r="E51" s="37">
        <f>C51</f>
        <v>167000</v>
      </c>
    </row>
    <row r="52" spans="1:5" ht="23.25" customHeight="1" x14ac:dyDescent="0.25">
      <c r="A52" s="45" t="s">
        <v>71</v>
      </c>
      <c r="B52" s="46" t="s">
        <v>123</v>
      </c>
      <c r="C52" s="36">
        <v>15000</v>
      </c>
      <c r="D52" s="36"/>
      <c r="E52" s="37">
        <f t="shared" ref="E52:E53" si="4">C52</f>
        <v>15000</v>
      </c>
    </row>
    <row r="53" spans="1:5" ht="23.25" customHeight="1" x14ac:dyDescent="0.25">
      <c r="A53" s="45" t="s">
        <v>71</v>
      </c>
      <c r="B53" s="46" t="s">
        <v>124</v>
      </c>
      <c r="C53" s="36">
        <v>50000</v>
      </c>
      <c r="D53" s="36"/>
      <c r="E53" s="37">
        <f t="shared" si="4"/>
        <v>50000</v>
      </c>
    </row>
    <row r="54" spans="1:5" ht="18" customHeight="1" x14ac:dyDescent="0.25">
      <c r="A54" s="45" t="s">
        <v>71</v>
      </c>
      <c r="B54" s="46" t="s">
        <v>78</v>
      </c>
      <c r="C54" s="36">
        <v>15000</v>
      </c>
      <c r="D54" s="36"/>
      <c r="E54" s="37">
        <f t="shared" si="3"/>
        <v>15000</v>
      </c>
    </row>
    <row r="55" spans="1:5" ht="20.25" customHeight="1" x14ac:dyDescent="0.25">
      <c r="A55" s="45" t="s">
        <v>67</v>
      </c>
      <c r="B55" s="35" t="s">
        <v>79</v>
      </c>
      <c r="C55" s="36">
        <v>20000</v>
      </c>
      <c r="D55" s="36"/>
      <c r="E55" s="37">
        <f t="shared" si="3"/>
        <v>20000</v>
      </c>
    </row>
    <row r="56" spans="1:5" ht="16.5" customHeight="1" x14ac:dyDescent="0.25">
      <c r="A56" s="45" t="s">
        <v>67</v>
      </c>
      <c r="B56" s="35" t="s">
        <v>80</v>
      </c>
      <c r="C56" s="36">
        <v>300000</v>
      </c>
      <c r="D56" s="36"/>
      <c r="E56" s="37">
        <f t="shared" si="3"/>
        <v>300000</v>
      </c>
    </row>
    <row r="57" spans="1:5" ht="21.75" customHeight="1" x14ac:dyDescent="0.25">
      <c r="A57" s="45" t="s">
        <v>67</v>
      </c>
      <c r="B57" s="35" t="s">
        <v>81</v>
      </c>
      <c r="C57" s="36">
        <v>80000</v>
      </c>
      <c r="D57" s="36"/>
      <c r="E57" s="37">
        <f t="shared" si="3"/>
        <v>80000</v>
      </c>
    </row>
    <row r="58" spans="1:5" ht="55.5" customHeight="1" x14ac:dyDescent="0.25">
      <c r="A58" s="45" t="s">
        <v>67</v>
      </c>
      <c r="B58" s="46" t="s">
        <v>82</v>
      </c>
      <c r="C58" s="36">
        <v>400000</v>
      </c>
      <c r="D58" s="36"/>
      <c r="E58" s="37">
        <f t="shared" si="3"/>
        <v>400000</v>
      </c>
    </row>
    <row r="59" spans="1:5" ht="27.75" customHeight="1" x14ac:dyDescent="0.25">
      <c r="A59" s="48" t="s">
        <v>83</v>
      </c>
      <c r="B59" s="49" t="s">
        <v>30</v>
      </c>
      <c r="C59" s="50">
        <f>C60+C61+C62</f>
        <v>2987000</v>
      </c>
      <c r="D59" s="50"/>
      <c r="E59" s="50">
        <f>C59</f>
        <v>2987000</v>
      </c>
    </row>
    <row r="60" spans="1:5" ht="23.25" customHeight="1" x14ac:dyDescent="0.25">
      <c r="A60" s="42" t="s">
        <v>38</v>
      </c>
      <c r="B60" s="43" t="s">
        <v>110</v>
      </c>
      <c r="C60" s="40">
        <v>1480000</v>
      </c>
      <c r="D60" s="40"/>
      <c r="E60" s="40">
        <f>C60-D60</f>
        <v>1480000</v>
      </c>
    </row>
    <row r="61" spans="1:5" ht="46.5" customHeight="1" x14ac:dyDescent="0.25">
      <c r="A61" s="42" t="s">
        <v>38</v>
      </c>
      <c r="B61" s="43" t="s">
        <v>111</v>
      </c>
      <c r="C61" s="40">
        <v>1329000</v>
      </c>
      <c r="D61" s="40"/>
      <c r="E61" s="40">
        <f>C61-D61</f>
        <v>1329000</v>
      </c>
    </row>
    <row r="62" spans="1:5" ht="21.75" customHeight="1" x14ac:dyDescent="0.25">
      <c r="A62" s="42" t="s">
        <v>38</v>
      </c>
      <c r="B62" s="43" t="s">
        <v>112</v>
      </c>
      <c r="C62" s="40">
        <v>178000</v>
      </c>
      <c r="D62" s="40"/>
      <c r="E62" s="40">
        <f>C62-D62</f>
        <v>178000</v>
      </c>
    </row>
    <row r="63" spans="1:5" s="1" customFormat="1" ht="24.75" customHeight="1" x14ac:dyDescent="0.25">
      <c r="A63" s="48">
        <v>8</v>
      </c>
      <c r="B63" s="49" t="s">
        <v>84</v>
      </c>
      <c r="C63" s="50">
        <f>C64+C65</f>
        <v>890000</v>
      </c>
      <c r="D63" s="50">
        <f>D64</f>
        <v>18000</v>
      </c>
      <c r="E63" s="50">
        <f>E64+E65</f>
        <v>872000</v>
      </c>
    </row>
    <row r="64" spans="1:5" ht="24.95" customHeight="1" x14ac:dyDescent="0.25">
      <c r="A64" s="35" t="s">
        <v>85</v>
      </c>
      <c r="B64" s="35" t="s">
        <v>39</v>
      </c>
      <c r="C64" s="36">
        <v>90000</v>
      </c>
      <c r="D64" s="36">
        <f>C64*20%</f>
        <v>18000</v>
      </c>
      <c r="E64" s="37">
        <f t="shared" si="3"/>
        <v>72000</v>
      </c>
    </row>
    <row r="65" spans="1:5" ht="24.75" customHeight="1" x14ac:dyDescent="0.25">
      <c r="A65" s="16" t="s">
        <v>86</v>
      </c>
      <c r="B65" s="16" t="s">
        <v>87</v>
      </c>
      <c r="C65" s="33">
        <f>C66</f>
        <v>800000</v>
      </c>
      <c r="D65" s="33"/>
      <c r="E65" s="33">
        <f t="shared" si="3"/>
        <v>800000</v>
      </c>
    </row>
    <row r="66" spans="1:5" ht="48" customHeight="1" x14ac:dyDescent="0.25">
      <c r="A66" s="32" t="s">
        <v>38</v>
      </c>
      <c r="B66" s="34" t="s">
        <v>114</v>
      </c>
      <c r="C66" s="33">
        <v>800000</v>
      </c>
      <c r="D66" s="33"/>
      <c r="E66" s="33">
        <f t="shared" si="3"/>
        <v>800000</v>
      </c>
    </row>
    <row r="67" spans="1:5" ht="24.95" customHeight="1" x14ac:dyDescent="0.25">
      <c r="A67" s="10">
        <v>9</v>
      </c>
      <c r="B67" s="10" t="s">
        <v>88</v>
      </c>
      <c r="C67" s="31">
        <f>C68+C69</f>
        <v>1098000</v>
      </c>
      <c r="D67" s="31">
        <f>D68</f>
        <v>18000</v>
      </c>
      <c r="E67" s="31">
        <f t="shared" si="3"/>
        <v>1080000</v>
      </c>
    </row>
    <row r="68" spans="1:5" ht="24.95" customHeight="1" x14ac:dyDescent="0.25">
      <c r="A68" s="35" t="s">
        <v>89</v>
      </c>
      <c r="B68" s="35" t="s">
        <v>39</v>
      </c>
      <c r="C68" s="36">
        <v>90000</v>
      </c>
      <c r="D68" s="36">
        <f>C68*20%</f>
        <v>18000</v>
      </c>
      <c r="E68" s="37">
        <f t="shared" si="3"/>
        <v>72000</v>
      </c>
    </row>
    <row r="69" spans="1:5" ht="24.95" customHeight="1" x14ac:dyDescent="0.25">
      <c r="A69" s="16" t="s">
        <v>90</v>
      </c>
      <c r="B69" s="16" t="s">
        <v>87</v>
      </c>
      <c r="C69" s="33">
        <v>1008000</v>
      </c>
      <c r="D69" s="33"/>
      <c r="E69" s="33">
        <f t="shared" si="3"/>
        <v>1008000</v>
      </c>
    </row>
    <row r="70" spans="1:5" ht="40.5" customHeight="1" x14ac:dyDescent="0.25">
      <c r="A70" s="32" t="s">
        <v>38</v>
      </c>
      <c r="B70" s="34" t="s">
        <v>91</v>
      </c>
      <c r="C70" s="33">
        <v>175000</v>
      </c>
      <c r="D70" s="33"/>
      <c r="E70" s="33">
        <f t="shared" si="3"/>
        <v>175000</v>
      </c>
    </row>
    <row r="71" spans="1:5" ht="33.75" customHeight="1" x14ac:dyDescent="0.25">
      <c r="A71" s="32" t="s">
        <v>38</v>
      </c>
      <c r="B71" s="34" t="s">
        <v>115</v>
      </c>
      <c r="C71" s="33">
        <v>832000</v>
      </c>
      <c r="D71" s="33"/>
      <c r="E71" s="33">
        <f t="shared" si="3"/>
        <v>832000</v>
      </c>
    </row>
    <row r="72" spans="1:5" ht="24.95" customHeight="1" x14ac:dyDescent="0.25">
      <c r="A72" s="10">
        <v>10</v>
      </c>
      <c r="B72" s="10" t="s">
        <v>92</v>
      </c>
      <c r="C72" s="31">
        <f>C73+C74</f>
        <v>603000</v>
      </c>
      <c r="D72" s="31">
        <f>D73</f>
        <v>40000</v>
      </c>
      <c r="E72" s="31">
        <f t="shared" si="3"/>
        <v>563000</v>
      </c>
    </row>
    <row r="73" spans="1:5" ht="24.95" customHeight="1" x14ac:dyDescent="0.25">
      <c r="A73" s="35" t="s">
        <v>93</v>
      </c>
      <c r="B73" s="35" t="s">
        <v>39</v>
      </c>
      <c r="C73" s="36">
        <v>200000</v>
      </c>
      <c r="D73" s="36">
        <f>C73*20%</f>
        <v>40000</v>
      </c>
      <c r="E73" s="37">
        <f t="shared" si="3"/>
        <v>160000</v>
      </c>
    </row>
    <row r="74" spans="1:5" ht="20.25" customHeight="1" x14ac:dyDescent="0.25">
      <c r="A74" s="16" t="s">
        <v>94</v>
      </c>
      <c r="B74" s="16" t="s">
        <v>87</v>
      </c>
      <c r="C74" s="33">
        <f>SUM(C75:C79)</f>
        <v>403000</v>
      </c>
      <c r="D74" s="33"/>
      <c r="E74" s="33">
        <f t="shared" si="1"/>
        <v>403000</v>
      </c>
    </row>
    <row r="75" spans="1:5" ht="20.25" customHeight="1" x14ac:dyDescent="0.25">
      <c r="A75" s="32" t="s">
        <v>38</v>
      </c>
      <c r="B75" s="34" t="s">
        <v>116</v>
      </c>
      <c r="C75" s="33">
        <v>131000</v>
      </c>
      <c r="D75" s="33"/>
      <c r="E75" s="33">
        <f t="shared" si="1"/>
        <v>131000</v>
      </c>
    </row>
    <row r="76" spans="1:5" ht="21" customHeight="1" x14ac:dyDescent="0.25">
      <c r="A76" s="32" t="s">
        <v>38</v>
      </c>
      <c r="B76" s="34" t="s">
        <v>95</v>
      </c>
      <c r="C76" s="33">
        <v>30000</v>
      </c>
      <c r="D76" s="33"/>
      <c r="E76" s="33">
        <f t="shared" si="1"/>
        <v>30000</v>
      </c>
    </row>
    <row r="77" spans="1:5" ht="39" customHeight="1" x14ac:dyDescent="0.25">
      <c r="A77" s="32" t="s">
        <v>38</v>
      </c>
      <c r="B77" s="34" t="s">
        <v>96</v>
      </c>
      <c r="C77" s="33">
        <v>24000</v>
      </c>
      <c r="D77" s="33"/>
      <c r="E77" s="33">
        <f t="shared" si="1"/>
        <v>24000</v>
      </c>
    </row>
    <row r="78" spans="1:5" ht="51" customHeight="1" x14ac:dyDescent="0.25">
      <c r="A78" s="32" t="s">
        <v>38</v>
      </c>
      <c r="B78" s="34" t="s">
        <v>117</v>
      </c>
      <c r="C78" s="33">
        <v>94000</v>
      </c>
      <c r="D78" s="33"/>
      <c r="E78" s="33">
        <f t="shared" si="1"/>
        <v>94000</v>
      </c>
    </row>
    <row r="79" spans="1:5" ht="35.25" customHeight="1" x14ac:dyDescent="0.25">
      <c r="A79" s="32" t="s">
        <v>38</v>
      </c>
      <c r="B79" s="34" t="s">
        <v>97</v>
      </c>
      <c r="C79" s="33">
        <v>124000</v>
      </c>
      <c r="D79" s="33"/>
      <c r="E79" s="33">
        <f t="shared" si="1"/>
        <v>124000</v>
      </c>
    </row>
    <row r="80" spans="1:5" ht="20.25" customHeight="1" x14ac:dyDescent="0.25">
      <c r="A80" s="10">
        <v>11</v>
      </c>
      <c r="B80" s="10" t="s">
        <v>98</v>
      </c>
      <c r="C80" s="31">
        <f>C81+C82</f>
        <v>120000</v>
      </c>
      <c r="D80" s="31">
        <f>D81</f>
        <v>16000</v>
      </c>
      <c r="E80" s="31">
        <f t="shared" si="1"/>
        <v>104000</v>
      </c>
    </row>
    <row r="81" spans="1:5" ht="26.25" customHeight="1" x14ac:dyDescent="0.25">
      <c r="A81" s="35" t="s">
        <v>99</v>
      </c>
      <c r="B81" s="35" t="s">
        <v>39</v>
      </c>
      <c r="C81" s="37">
        <v>80000</v>
      </c>
      <c r="D81" s="36">
        <f>C81*20%</f>
        <v>16000</v>
      </c>
      <c r="E81" s="37">
        <f t="shared" si="1"/>
        <v>64000</v>
      </c>
    </row>
    <row r="82" spans="1:5" ht="21.75" customHeight="1" x14ac:dyDescent="0.25">
      <c r="A82" s="16" t="s">
        <v>100</v>
      </c>
      <c r="B82" s="16" t="s">
        <v>87</v>
      </c>
      <c r="C82" s="33">
        <v>40000</v>
      </c>
      <c r="D82" s="33"/>
      <c r="E82" s="33">
        <f t="shared" si="1"/>
        <v>40000</v>
      </c>
    </row>
    <row r="83" spans="1:5" ht="24" customHeight="1" x14ac:dyDescent="0.25">
      <c r="A83" s="44">
        <v>12</v>
      </c>
      <c r="B83" s="19" t="s">
        <v>101</v>
      </c>
      <c r="C83" s="31">
        <v>38000</v>
      </c>
      <c r="D83" s="36"/>
      <c r="E83" s="31">
        <f t="shared" si="1"/>
        <v>38000</v>
      </c>
    </row>
    <row r="84" spans="1:5" ht="21.75" customHeight="1" x14ac:dyDescent="0.25">
      <c r="A84" s="44" t="s">
        <v>27</v>
      </c>
      <c r="B84" s="19" t="s">
        <v>102</v>
      </c>
      <c r="C84" s="31">
        <v>154000</v>
      </c>
      <c r="D84" s="31"/>
      <c r="E84" s="31">
        <f t="shared" si="1"/>
        <v>154000</v>
      </c>
    </row>
    <row r="85" spans="1:5" ht="14.25" customHeight="1" x14ac:dyDescent="0.25">
      <c r="A85" s="2"/>
      <c r="B85" s="2"/>
      <c r="C85" s="2"/>
      <c r="D85" s="2"/>
      <c r="E85" s="2"/>
    </row>
    <row r="86" spans="1:5" x14ac:dyDescent="0.25">
      <c r="A86" s="25" t="s">
        <v>31</v>
      </c>
      <c r="B86" s="26"/>
      <c r="C86" s="25"/>
      <c r="D86" s="26"/>
    </row>
    <row r="87" spans="1:5" x14ac:dyDescent="0.25">
      <c r="A87" s="27" t="s">
        <v>32</v>
      </c>
      <c r="B87" s="28"/>
      <c r="C87" s="27"/>
      <c r="D87" s="28"/>
    </row>
    <row r="88" spans="1:5" x14ac:dyDescent="0.25">
      <c r="A88" s="27"/>
      <c r="B88" s="28"/>
      <c r="C88" s="27"/>
      <c r="D88" s="28"/>
    </row>
    <row r="89" spans="1:5" x14ac:dyDescent="0.25">
      <c r="A89" s="27"/>
      <c r="B89" s="28"/>
      <c r="C89" s="27"/>
      <c r="D89" s="28"/>
    </row>
    <row r="90" spans="1:5" x14ac:dyDescent="0.25">
      <c r="A90" s="27"/>
      <c r="B90" s="28"/>
      <c r="C90" s="27"/>
      <c r="D90" s="28"/>
    </row>
    <row r="91" spans="1:5" x14ac:dyDescent="0.25">
      <c r="A91" s="27"/>
      <c r="B91" s="28"/>
      <c r="C91" s="27"/>
      <c r="D91" s="28"/>
    </row>
    <row r="92" spans="1:5" x14ac:dyDescent="0.25">
      <c r="A92" s="25" t="s">
        <v>33</v>
      </c>
      <c r="B92" s="26"/>
      <c r="C92" s="25"/>
      <c r="D92" s="26"/>
    </row>
  </sheetData>
  <mergeCells count="2">
    <mergeCell ref="A3:E3"/>
    <mergeCell ref="D5:E5"/>
  </mergeCells>
  <pageMargins left="0.2" right="0.2" top="0.25" bottom="0.2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THU</vt:lpstr>
      <vt:lpstr>CHI</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2024-12-30T03:37:44Z</cp:lastPrinted>
  <dcterms:created xsi:type="dcterms:W3CDTF">2024-12-25T01:13:01Z</dcterms:created>
  <dcterms:modified xsi:type="dcterms:W3CDTF">2025-01-14T02:15:41Z</dcterms:modified>
</cp:coreProperties>
</file>